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обрания\Собрание 2021\"/>
    </mc:Choice>
  </mc:AlternateContent>
  <bookViews>
    <workbookView xWindow="0" yWindow="0" windowWidth="20730" windowHeight="8190"/>
  </bookViews>
  <sheets>
    <sheet name="Смета 2020" sheetId="5" r:id="rId1"/>
  </sheets>
  <calcPr calcId="162913"/>
</workbook>
</file>

<file path=xl/calcChain.xml><?xml version="1.0" encoding="utf-8"?>
<calcChain xmlns="http://schemas.openxmlformats.org/spreadsheetml/2006/main">
  <c r="F57" i="5" l="1"/>
  <c r="E57" i="5"/>
  <c r="E55" i="5"/>
  <c r="E47" i="5"/>
  <c r="E46" i="5"/>
  <c r="E45" i="5"/>
  <c r="C45" i="5"/>
  <c r="E44" i="5"/>
  <c r="E43" i="5"/>
  <c r="D43" i="5"/>
  <c r="E42" i="5"/>
  <c r="D42" i="5"/>
  <c r="C42" i="5"/>
  <c r="E41" i="5"/>
  <c r="E40" i="5"/>
  <c r="E39" i="5"/>
  <c r="C39" i="5"/>
  <c r="E38" i="5"/>
  <c r="C38" i="5"/>
  <c r="D37" i="5"/>
  <c r="E37" i="5" s="1"/>
  <c r="E36" i="5"/>
  <c r="C36" i="5"/>
  <c r="E35" i="5"/>
  <c r="E34" i="5"/>
  <c r="E33" i="5"/>
  <c r="D33" i="5"/>
  <c r="E32" i="5"/>
  <c r="E31" i="5"/>
  <c r="D31" i="5"/>
  <c r="C31" i="5"/>
  <c r="E30" i="5"/>
  <c r="E29" i="5"/>
  <c r="E28" i="5"/>
  <c r="E27" i="5"/>
  <c r="E26" i="5"/>
  <c r="E25" i="5" s="1"/>
  <c r="G57" i="5"/>
  <c r="D25" i="5"/>
  <c r="D48" i="5" s="1"/>
  <c r="C25" i="5"/>
  <c r="D19" i="5"/>
  <c r="C19" i="5"/>
  <c r="D18" i="5"/>
  <c r="C18" i="5" s="1"/>
  <c r="C48" i="5" l="1"/>
  <c r="E48" i="5"/>
  <c r="D20" i="5"/>
  <c r="C20" i="5" s="1"/>
  <c r="C37" i="5"/>
</calcChain>
</file>

<file path=xl/sharedStrings.xml><?xml version="1.0" encoding="utf-8"?>
<sst xmlns="http://schemas.openxmlformats.org/spreadsheetml/2006/main" count="83" uniqueCount="81">
  <si>
    <t>№ п/п</t>
  </si>
  <si>
    <t>Наименование расходов</t>
  </si>
  <si>
    <t>Сумма расходов в год</t>
  </si>
  <si>
    <t xml:space="preserve"> Сумма расходов в месяц</t>
  </si>
  <si>
    <t>Обслуживание лифтов, в т.ч. ТО, страхование</t>
  </si>
  <si>
    <t>Вывоз ТБО, КГО</t>
  </si>
  <si>
    <t>Текущий ремонт общего имущества</t>
  </si>
  <si>
    <t>Зарплата персонала, в т.ч. НДФЛ</t>
  </si>
  <si>
    <t>Резерв на оплату отпускных</t>
  </si>
  <si>
    <t>Услуги банка</t>
  </si>
  <si>
    <t>Комиссия платежных систем от поступления платежей населения</t>
  </si>
  <si>
    <t>Юридические услуги, обучение, программирование, эл.подпись для ГИС ЖКХ</t>
  </si>
  <si>
    <t>1.1</t>
  </si>
  <si>
    <t>1.2</t>
  </si>
  <si>
    <t>1.3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</si>
  <si>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</si>
  <si>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</si>
  <si>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</si>
  <si>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</si>
  <si>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</si>
  <si>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</si>
  <si>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</si>
  <si>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</si>
  <si>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</si>
  <si>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</si>
  <si>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</si>
  <si>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на содержание, обслуживание, управление и ремонт</t>
  </si>
  <si>
    <t>жилого дома, расположенного по аресу:</t>
  </si>
  <si>
    <t>Площадь дома всего, в т.ч.:</t>
  </si>
  <si>
    <t>жилые помещения</t>
  </si>
  <si>
    <t>нежилые помещения</t>
  </si>
  <si>
    <t>Административно-управленческие расходы</t>
  </si>
  <si>
    <t xml:space="preserve">ИТОГО расходов </t>
  </si>
  <si>
    <t>Заработная плата штатных сотрудников (п.3.1+ п.3.2+п.3.3)</t>
  </si>
  <si>
    <t>Сумма расходов на 1 кв.м в месяц</t>
  </si>
  <si>
    <t>"Утверждено"</t>
  </si>
  <si>
    <t>Наименование доходов</t>
  </si>
  <si>
    <t>За год</t>
  </si>
  <si>
    <t xml:space="preserve">СМЕТА ДОХОДОВ И РАСХОДОВ </t>
  </si>
  <si>
    <t>В месяц</t>
  </si>
  <si>
    <t xml:space="preserve">Аварийное обслуживание канализации </t>
  </si>
  <si>
    <t>Обязательная плата за содержание жилого/нежилого помещения (руб./кв.м в месяц)</t>
  </si>
  <si>
    <t xml:space="preserve">       Председатель Правления</t>
  </si>
  <si>
    <t xml:space="preserve">       ТСЖ "Феникс "</t>
  </si>
  <si>
    <t>общим собранием ТСЖ "Фенкис"</t>
  </si>
  <si>
    <t>г. Новосибирск, Кошурникова , д. 2/1</t>
  </si>
  <si>
    <t>Плата по договорам подряда</t>
  </si>
  <si>
    <t>3.4</t>
  </si>
  <si>
    <t xml:space="preserve">ИТОГО доходов </t>
  </si>
  <si>
    <t>Расходные материалы (хозинвентарь, с/тех. материал, моющие средства, эл.товары, канц.товары, картриджи, почтовые расходы, прочее)</t>
  </si>
  <si>
    <t>Подготовка к зиме, обслуживание инженерных коммуникаций</t>
  </si>
  <si>
    <t>Обслуживание системы пожаротушения и видеонаблюдения</t>
  </si>
  <si>
    <t>1.4</t>
  </si>
  <si>
    <t>Техническое обслуживание общего имущества</t>
  </si>
  <si>
    <t>Содержание общего имущества</t>
  </si>
  <si>
    <t xml:space="preserve">       _______________  M.М. Бедарев</t>
  </si>
  <si>
    <t>1.5</t>
  </si>
  <si>
    <t>Обслуживание аварийной службой</t>
  </si>
  <si>
    <t xml:space="preserve">Дератизация и дезинсекция </t>
  </si>
  <si>
    <t>Расчет тарифа на дополнительные услуги</t>
  </si>
  <si>
    <t xml:space="preserve">      Услуги охраны</t>
  </si>
  <si>
    <t>помещ.</t>
  </si>
  <si>
    <t>Тариф за охрану:</t>
  </si>
  <si>
    <t>м2</t>
  </si>
  <si>
    <t>Вывоз снега (по фактическим затратам)</t>
  </si>
  <si>
    <t>кол-во квартир</t>
  </si>
  <si>
    <t>на квартиру</t>
  </si>
  <si>
    <t>Оплата собственников за содержание жилых помещений 27 руб./кв.м</t>
  </si>
  <si>
    <t>Оплата собственников за содержание нежилых помещений 27 руб./кв.м</t>
  </si>
  <si>
    <t>январь-декабрь 2018</t>
  </si>
  <si>
    <t>Протокол № ___ от "__" ___________ 20__ г.</t>
  </si>
  <si>
    <t>на 2020 год</t>
  </si>
  <si>
    <t>Обслуживание общедомовых приборов учета</t>
  </si>
  <si>
    <t>2.2</t>
  </si>
  <si>
    <t>ТО механических средств</t>
  </si>
  <si>
    <t>2.3</t>
  </si>
  <si>
    <t>Изготовление, монтаж обозначающих табличек на подъезды, калитки, ворота, контейнерную площадку, газоны, защитных пластин на калитки</t>
  </si>
  <si>
    <t>2.5</t>
  </si>
  <si>
    <t>2.6</t>
  </si>
  <si>
    <t>Начисление налогов на фонд заработной платы (30,2%)</t>
  </si>
  <si>
    <t>Услуги по бухгалтерскому обслуживанию "Аудит-про"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</si>
</sst>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\-??_р_._-;_-@_-"/>
  </numFmts>
  <fonts count="11" x14ac:knownFonts="1"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18"/>
      <color theme="4" tint="-0.499984740745262"/>
      <name val="Arial Cyr"/>
      <family val="2"/>
      <charset val="204"/>
    </font>
    <font>
      <b/>
      <sz val="12"/>
      <color theme="4" tint="-0.499984740745262"/>
      <name val="Arial"/>
      <family val="2"/>
      <charset val="204"/>
    </font>
    <font>
      <sz val="11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2" fontId="2" fillId="0" borderId="0" xfId="0" applyNumberFormat="1" applyFont="1" applyFill="1" applyBorder="1" applyAlignment="1">
      <alignment vertical="top" wrapText="1" shrinkToFit="1"/>
    </xf>
    <xf numFmtId="2" fontId="2" fillId="0" borderId="0" xfId="0" applyNumberFormat="1" applyFont="1" applyFill="1" applyAlignment="1">
      <alignment vertical="top" wrapText="1" shrinkToFit="1"/>
    </xf>
    <xf numFmtId="2" fontId="2" fillId="0" borderId="0" xfId="0" applyNumberFormat="1" applyFont="1" applyFill="1" applyAlignment="1">
      <alignment horizontal="left" vertical="top" wrapText="1" shrinkToFit="1"/>
    </xf>
    <xf numFmtId="2" fontId="4" fillId="0" borderId="1" xfId="0" applyNumberFormat="1" applyFont="1" applyFill="1" applyBorder="1" applyAlignment="1">
      <alignment horizontal="left" vertical="top" wrapText="1" shrinkToFit="1"/>
    </xf>
    <xf numFmtId="4" fontId="4" fillId="0" borderId="1" xfId="0" applyNumberFormat="1" applyFont="1" applyFill="1" applyBorder="1" applyAlignment="1">
      <alignment horizontal="right" vertical="top" wrapText="1" shrinkToFit="1"/>
    </xf>
    <xf numFmtId="2" fontId="2" fillId="0" borderId="1" xfId="0" applyNumberFormat="1" applyFont="1" applyFill="1" applyBorder="1" applyAlignment="1">
      <alignment horizontal="left" vertical="top" wrapText="1" shrinkToFit="1"/>
    </xf>
    <xf numFmtId="4" fontId="2" fillId="0" borderId="1" xfId="0" applyNumberFormat="1" applyFont="1" applyFill="1" applyBorder="1" applyAlignment="1">
      <alignment horizontal="right" vertical="top" wrapText="1" shrinkToFit="1"/>
    </xf>
    <xf numFmtId="9" fontId="2" fillId="0" borderId="0" xfId="0" applyNumberFormat="1" applyFont="1" applyFill="1" applyBorder="1" applyAlignment="1">
      <alignment horizontal="center" vertical="top" wrapText="1" shrinkToFit="1"/>
    </xf>
    <xf numFmtId="4" fontId="4" fillId="0" borderId="0" xfId="0" applyNumberFormat="1" applyFont="1" applyFill="1" applyBorder="1" applyAlignment="1">
      <alignment horizontal="right" vertical="top" wrapText="1" shrinkToFit="1"/>
    </xf>
    <xf numFmtId="2" fontId="2" fillId="0" borderId="0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Fill="1" applyAlignment="1">
      <alignment horizontal="center" vertical="top" wrapText="1" shrinkToFit="1"/>
    </xf>
    <xf numFmtId="4" fontId="4" fillId="0" borderId="1" xfId="0" applyNumberFormat="1" applyFont="1" applyFill="1" applyBorder="1" applyAlignment="1">
      <alignment horizontal="center" vertical="top" wrapText="1" shrinkToFit="1"/>
    </xf>
    <xf numFmtId="4" fontId="2" fillId="0" borderId="1" xfId="1" applyNumberFormat="1" applyFont="1" applyFill="1" applyBorder="1" applyAlignment="1" applyProtection="1">
      <alignment horizontal="center" vertical="top" shrinkToFit="1"/>
    </xf>
    <xf numFmtId="4" fontId="4" fillId="0" borderId="1" xfId="1" applyNumberFormat="1" applyFont="1" applyFill="1" applyBorder="1" applyAlignment="1" applyProtection="1">
      <alignment horizontal="center" vertical="top" shrinkToFit="1"/>
    </xf>
    <xf numFmtId="0" fontId="3" fillId="0" borderId="0" xfId="0" applyFont="1" applyFill="1" applyAlignment="1">
      <alignment horizontal="center" vertical="top"/>
    </xf>
    <xf numFmtId="2" fontId="4" fillId="0" borderId="0" xfId="0" applyNumberFormat="1" applyFont="1" applyFill="1" applyBorder="1" applyAlignment="1">
      <alignment vertical="top" wrapText="1" shrinkToFit="1"/>
    </xf>
    <xf numFmtId="4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Fill="1" applyBorder="1"/>
    <xf numFmtId="4" fontId="4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right" vertical="top" wrapText="1" shrinkToFit="1"/>
    </xf>
    <xf numFmtId="4" fontId="2" fillId="2" borderId="1" xfId="0" applyNumberFormat="1" applyFont="1" applyFill="1" applyBorder="1" applyAlignment="1">
      <alignment horizontal="right" vertical="top" wrapText="1" shrinkToFit="1"/>
    </xf>
    <xf numFmtId="0" fontId="5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 shrinkToFit="1"/>
    </xf>
    <xf numFmtId="0" fontId="7" fillId="0" borderId="0" xfId="0" applyFont="1"/>
    <xf numFmtId="2" fontId="8" fillId="0" borderId="0" xfId="0" applyNumberFormat="1" applyFont="1" applyBorder="1" applyAlignment="1"/>
    <xf numFmtId="0" fontId="7" fillId="0" borderId="0" xfId="0" applyFont="1" applyBorder="1"/>
    <xf numFmtId="4" fontId="9" fillId="0" borderId="0" xfId="0" applyNumberFormat="1" applyFont="1" applyFill="1" applyBorder="1" applyAlignment="1">
      <alignment horizontal="right" vertical="top" wrapText="1" shrinkToFit="1"/>
    </xf>
    <xf numFmtId="0" fontId="7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0" borderId="0" xfId="0" applyFont="1"/>
    <xf numFmtId="4" fontId="7" fillId="0" borderId="0" xfId="0" applyNumberFormat="1" applyFont="1" applyBorder="1"/>
    <xf numFmtId="2" fontId="7" fillId="0" borderId="0" xfId="0" applyNumberFormat="1" applyFont="1" applyFill="1" applyBorder="1" applyAlignment="1">
      <alignment horizontal="right" vertical="top" wrapText="1" shrinkToFit="1"/>
    </xf>
    <xf numFmtId="0" fontId="10" fillId="0" borderId="0" xfId="0" applyFont="1" applyBorder="1" applyAlignment="1">
      <alignment horizontal="right" vertical="top" wrapText="1" shrinkToFit="1"/>
    </xf>
    <xf numFmtId="4" fontId="9" fillId="0" borderId="5" xfId="0" applyNumberFormat="1" applyFont="1" applyFill="1" applyBorder="1" applyAlignment="1">
      <alignment horizontal="right" vertical="top" wrapText="1" shrinkToFit="1"/>
    </xf>
    <xf numFmtId="4" fontId="7" fillId="0" borderId="0" xfId="0" applyNumberFormat="1" applyFont="1" applyFill="1" applyBorder="1" applyAlignment="1">
      <alignment horizontal="right" vertical="top" wrapText="1" shrinkToFit="1"/>
    </xf>
    <xf numFmtId="4" fontId="9" fillId="0" borderId="6" xfId="0" applyNumberFormat="1" applyFont="1" applyFill="1" applyBorder="1" applyAlignment="1">
      <alignment horizontal="right" vertical="top" wrapText="1" shrinkToFit="1"/>
    </xf>
    <xf numFmtId="4" fontId="9" fillId="2" borderId="0" xfId="0" applyNumberFormat="1" applyFont="1" applyFill="1" applyBorder="1" applyAlignment="1">
      <alignment horizontal="right" vertical="top" wrapText="1" shrinkToFit="1"/>
    </xf>
    <xf numFmtId="4" fontId="7" fillId="2" borderId="0" xfId="0" applyNumberFormat="1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Border="1"/>
    <xf numFmtId="2" fontId="8" fillId="0" borderId="0" xfId="0" applyNumberFormat="1" applyFont="1" applyBorder="1"/>
    <xf numFmtId="2" fontId="7" fillId="0" borderId="0" xfId="0" applyNumberFormat="1" applyFont="1" applyFill="1" applyBorder="1" applyAlignment="1">
      <alignment vertical="top" wrapText="1" shrinkToFit="1"/>
    </xf>
    <xf numFmtId="2" fontId="7" fillId="0" borderId="0" xfId="0" applyNumberFormat="1" applyFont="1" applyFill="1" applyBorder="1" applyAlignment="1">
      <alignment horizontal="left" vertical="top" wrapText="1" shrinkToFit="1"/>
    </xf>
    <xf numFmtId="2" fontId="7" fillId="0" borderId="0" xfId="0" applyNumberFormat="1" applyFont="1" applyFill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Alignment="1">
      <alignment vertical="top"/>
    </xf>
    <xf numFmtId="2" fontId="9" fillId="0" borderId="0" xfId="0" applyNumberFormat="1" applyFont="1" applyFill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right" vertical="top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right" wrapText="1" indent="1"/>
    </xf>
    <xf numFmtId="0" fontId="3" fillId="0" borderId="0" xfId="0" applyFont="1"/>
    <xf numFmtId="0" fontId="3" fillId="0" borderId="0" xfId="0" applyFont="1" applyFill="1" applyAlignment="1">
      <alignment vertical="top"/>
    </xf>
    <xf numFmtId="165" fontId="4" fillId="0" borderId="1" xfId="1" applyNumberFormat="1" applyFont="1" applyFill="1" applyBorder="1" applyAlignment="1" applyProtection="1">
      <alignment horizontal="center" vertical="center" wrapText="1" shrinkToFit="1"/>
    </xf>
    <xf numFmtId="2" fontId="9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right" vertical="top" wrapText="1" shrinkToFit="1"/>
    </xf>
    <xf numFmtId="2" fontId="4" fillId="0" borderId="0" xfId="0" applyNumberFormat="1" applyFont="1" applyFill="1" applyBorder="1" applyAlignment="1">
      <alignment horizontal="center" vertical="top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8"/>
  <sheetViews>
    <sheetView tabSelected="1" topLeftCell="A48" zoomScale="75" zoomScaleNormal="75" workbookViewId="0">
      <selection activeCell="F72" sqref="F72"/>
    </sheetView>
  </sheetViews>
  <sheetFormatPr defaultColWidth="8.7109375" defaultRowHeight="15" x14ac:dyDescent="0.2"/>
  <cols>
    <col min="1" max="1" width="6.7109375" style="28" customWidth="1"/>
    <col min="2" max="2" width="40.42578125" style="75" customWidth="1"/>
    <col min="3" max="4" width="18.7109375" style="75" customWidth="1"/>
    <col min="5" max="5" width="18.7109375" style="15" customWidth="1"/>
    <col min="6" max="6" width="30.140625" style="47" customWidth="1"/>
    <col min="7" max="7" width="20.85546875" style="47" customWidth="1"/>
    <col min="8" max="10" width="21" style="47" customWidth="1"/>
    <col min="11" max="11" width="22.28515625" style="47" customWidth="1"/>
    <col min="12" max="12" width="18.7109375" style="47" customWidth="1"/>
    <col min="13" max="15" width="18.7109375" style="74" customWidth="1"/>
    <col min="16" max="16384" width="8.7109375" style="74"/>
  </cols>
  <sheetData>
    <row r="1" spans="1:12" ht="15.75" customHeight="1" x14ac:dyDescent="0.2">
      <c r="A1" s="90" t="s">
        <v>35</v>
      </c>
      <c r="B1" s="90"/>
      <c r="C1" s="90" t="s">
        <v>42</v>
      </c>
      <c r="D1" s="90"/>
      <c r="E1" s="90"/>
    </row>
    <row r="2" spans="1:12" ht="15.75" customHeight="1" x14ac:dyDescent="0.2">
      <c r="A2" s="91" t="s">
        <v>44</v>
      </c>
      <c r="B2" s="91"/>
      <c r="C2" s="91" t="s">
        <v>43</v>
      </c>
      <c r="D2" s="91"/>
      <c r="E2" s="91"/>
      <c r="F2" s="49"/>
      <c r="G2" s="49"/>
      <c r="H2" s="49"/>
      <c r="I2" s="49"/>
      <c r="J2" s="49"/>
      <c r="K2" s="49"/>
      <c r="L2" s="49"/>
    </row>
    <row r="3" spans="1:12" ht="15.75" customHeight="1" x14ac:dyDescent="0.2">
      <c r="A3" s="91" t="s">
        <v>70</v>
      </c>
      <c r="B3" s="91"/>
      <c r="C3" s="91" t="s">
        <v>55</v>
      </c>
      <c r="D3" s="91"/>
      <c r="E3" s="91"/>
      <c r="F3" s="49"/>
      <c r="G3" s="49"/>
      <c r="H3" s="49"/>
      <c r="I3" s="49"/>
      <c r="J3" s="49"/>
      <c r="K3" s="49"/>
      <c r="L3" s="49"/>
    </row>
    <row r="4" spans="1:12" ht="12" customHeight="1" x14ac:dyDescent="0.2">
      <c r="F4" s="49"/>
      <c r="G4" s="49"/>
      <c r="H4" s="49"/>
      <c r="I4" s="49"/>
      <c r="J4" s="49"/>
      <c r="K4" s="49"/>
      <c r="L4" s="49"/>
    </row>
    <row r="5" spans="1:12" ht="15.95" customHeight="1" x14ac:dyDescent="0.2">
      <c r="A5" s="96" t="s">
        <v>38</v>
      </c>
      <c r="B5" s="96"/>
      <c r="C5" s="96"/>
      <c r="D5" s="96"/>
      <c r="E5" s="96"/>
      <c r="F5" s="49"/>
      <c r="G5" s="49"/>
      <c r="H5" s="49"/>
      <c r="I5" s="49"/>
      <c r="J5" s="49"/>
      <c r="K5" s="49"/>
      <c r="L5" s="49"/>
    </row>
    <row r="6" spans="1:12" ht="15.95" customHeight="1" x14ac:dyDescent="0.2">
      <c r="A6" s="96" t="s">
        <v>26</v>
      </c>
      <c r="B6" s="96"/>
      <c r="C6" s="96"/>
      <c r="D6" s="96"/>
      <c r="E6" s="96"/>
      <c r="F6" s="49"/>
      <c r="G6" s="49"/>
      <c r="H6" s="49"/>
      <c r="I6" s="49"/>
      <c r="J6" s="49"/>
      <c r="K6" s="49"/>
      <c r="L6" s="49"/>
    </row>
    <row r="7" spans="1:12" ht="15.95" customHeight="1" x14ac:dyDescent="0.2">
      <c r="A7" s="96" t="s">
        <v>27</v>
      </c>
      <c r="B7" s="96"/>
      <c r="C7" s="96"/>
      <c r="D7" s="96"/>
      <c r="E7" s="96"/>
      <c r="F7" s="49"/>
      <c r="G7" s="49"/>
      <c r="H7" s="49"/>
      <c r="I7" s="49"/>
      <c r="J7" s="49"/>
      <c r="K7" s="49"/>
      <c r="L7" s="49"/>
    </row>
    <row r="8" spans="1:12" ht="15.95" customHeight="1" x14ac:dyDescent="0.35">
      <c r="A8" s="96" t="s">
        <v>45</v>
      </c>
      <c r="B8" s="96"/>
      <c r="C8" s="96"/>
      <c r="D8" s="96"/>
      <c r="E8" s="96"/>
      <c r="F8" s="69"/>
      <c r="G8" s="69"/>
      <c r="H8" s="69"/>
      <c r="I8" s="69"/>
      <c r="J8" s="69"/>
      <c r="K8" s="69"/>
      <c r="L8" s="48"/>
    </row>
    <row r="9" spans="1:12" ht="15.95" customHeight="1" x14ac:dyDescent="0.35">
      <c r="A9" s="96" t="s">
        <v>71</v>
      </c>
      <c r="B9" s="96"/>
      <c r="C9" s="96"/>
      <c r="D9" s="96"/>
      <c r="E9" s="96"/>
      <c r="F9" s="69"/>
      <c r="G9" s="69"/>
      <c r="H9" s="69"/>
      <c r="I9" s="69"/>
      <c r="J9" s="69"/>
      <c r="K9" s="69"/>
      <c r="L9" s="48"/>
    </row>
    <row r="10" spans="1:12" ht="10.5" customHeight="1" x14ac:dyDescent="0.35">
      <c r="A10" s="29"/>
      <c r="B10" s="1"/>
      <c r="C10" s="1"/>
      <c r="D10" s="1"/>
      <c r="E10" s="10"/>
      <c r="F10" s="69"/>
      <c r="G10" s="69"/>
      <c r="H10" s="69"/>
      <c r="I10" s="69"/>
      <c r="J10" s="69"/>
      <c r="K10" s="69"/>
      <c r="L10" s="69"/>
    </row>
    <row r="11" spans="1:12" ht="15" customHeight="1" x14ac:dyDescent="0.2">
      <c r="A11" s="29"/>
      <c r="B11" s="95" t="s">
        <v>28</v>
      </c>
      <c r="C11" s="95"/>
      <c r="D11" s="36">
        <v>11152.789999999999</v>
      </c>
      <c r="E11" s="8"/>
      <c r="F11" s="57"/>
      <c r="G11" s="58"/>
      <c r="H11" s="49"/>
      <c r="I11" s="49"/>
      <c r="J11" s="49"/>
      <c r="K11" s="49"/>
      <c r="L11" s="49"/>
    </row>
    <row r="12" spans="1:12" ht="15" customHeight="1" x14ac:dyDescent="0.2">
      <c r="A12" s="29"/>
      <c r="B12" s="95" t="s">
        <v>29</v>
      </c>
      <c r="C12" s="95"/>
      <c r="D12" s="36">
        <v>9806.39</v>
      </c>
      <c r="E12" s="8"/>
      <c r="F12" s="57"/>
      <c r="G12" s="57"/>
      <c r="H12" s="49"/>
      <c r="I12" s="49"/>
      <c r="J12" s="49"/>
      <c r="K12" s="49"/>
      <c r="L12" s="49"/>
    </row>
    <row r="13" spans="1:12" ht="31.5" customHeight="1" x14ac:dyDescent="0.2">
      <c r="A13" s="29"/>
      <c r="B13" s="95" t="s">
        <v>30</v>
      </c>
      <c r="C13" s="95"/>
      <c r="D13" s="36">
        <v>1347.1</v>
      </c>
      <c r="E13" s="8"/>
      <c r="F13" s="57"/>
      <c r="G13" s="57"/>
      <c r="H13" s="49"/>
      <c r="I13" s="49"/>
      <c r="J13" s="49"/>
      <c r="K13" s="49"/>
      <c r="L13" s="49"/>
    </row>
    <row r="14" spans="1:12" ht="32.25" customHeight="1" x14ac:dyDescent="0.2">
      <c r="A14" s="29"/>
      <c r="B14" s="77"/>
      <c r="C14" s="77"/>
      <c r="D14" s="36"/>
      <c r="E14" s="8"/>
      <c r="F14" s="57"/>
      <c r="G14" s="57"/>
      <c r="H14" s="49"/>
      <c r="I14" s="49"/>
      <c r="J14" s="49"/>
      <c r="K14" s="49"/>
      <c r="L14" s="49"/>
    </row>
    <row r="15" spans="1:12" ht="31.5" customHeight="1" x14ac:dyDescent="0.2">
      <c r="A15" s="29"/>
      <c r="B15" s="77"/>
      <c r="C15" s="77"/>
      <c r="D15" s="36"/>
      <c r="E15" s="8"/>
      <c r="F15" s="49"/>
      <c r="G15" s="94"/>
      <c r="H15" s="94"/>
      <c r="I15" s="94"/>
      <c r="J15" s="94"/>
      <c r="K15" s="94"/>
      <c r="L15" s="94"/>
    </row>
    <row r="16" spans="1:12" ht="9" customHeight="1" x14ac:dyDescent="0.2">
      <c r="A16" s="29"/>
      <c r="B16" s="77"/>
      <c r="C16" s="77"/>
      <c r="D16" s="10"/>
      <c r="E16" s="8"/>
      <c r="F16" s="49"/>
      <c r="G16" s="49"/>
      <c r="H16" s="49"/>
      <c r="I16" s="49"/>
      <c r="J16" s="49"/>
      <c r="K16" s="49"/>
      <c r="L16" s="49"/>
    </row>
    <row r="17" spans="1:12" s="18" customFormat="1" ht="162" customHeight="1" x14ac:dyDescent="0.2">
      <c r="A17" s="30" t="s">
        <v>0</v>
      </c>
      <c r="B17" s="20" t="s">
        <v>36</v>
      </c>
      <c r="C17" s="20" t="s">
        <v>37</v>
      </c>
      <c r="D17" s="20" t="s">
        <v>39</v>
      </c>
      <c r="E17" s="19"/>
      <c r="F17" s="64"/>
      <c r="G17" s="64"/>
      <c r="H17" s="64"/>
      <c r="I17" s="64"/>
      <c r="J17" s="65"/>
      <c r="K17" s="65"/>
      <c r="L17" s="65"/>
    </row>
    <row r="18" spans="1:12" ht="45.75" customHeight="1" x14ac:dyDescent="0.2">
      <c r="A18" s="31">
        <v>1</v>
      </c>
      <c r="B18" s="21" t="s">
        <v>67</v>
      </c>
      <c r="C18" s="22">
        <f>D18*12</f>
        <v>3177270.3599999994</v>
      </c>
      <c r="D18" s="22">
        <f>27*D12</f>
        <v>264772.52999999997</v>
      </c>
      <c r="E18" s="19"/>
      <c r="F18" s="66"/>
      <c r="G18" s="66"/>
      <c r="H18" s="66"/>
      <c r="I18" s="66"/>
      <c r="J18" s="25"/>
      <c r="K18" s="25"/>
      <c r="L18" s="25"/>
    </row>
    <row r="19" spans="1:12" ht="57" customHeight="1" x14ac:dyDescent="0.2">
      <c r="A19" s="31">
        <v>2</v>
      </c>
      <c r="B19" s="21" t="s">
        <v>68</v>
      </c>
      <c r="C19" s="22">
        <f>D19*12</f>
        <v>436460.39999999997</v>
      </c>
      <c r="D19" s="22">
        <f>27*D13</f>
        <v>36371.699999999997</v>
      </c>
      <c r="E19" s="19"/>
      <c r="F19" s="66"/>
      <c r="G19" s="66"/>
      <c r="H19" s="66"/>
      <c r="I19" s="66"/>
      <c r="J19" s="25"/>
      <c r="K19" s="25"/>
      <c r="L19" s="25"/>
    </row>
    <row r="20" spans="1:12" ht="30" customHeight="1" x14ac:dyDescent="0.2">
      <c r="A20" s="31"/>
      <c r="B20" s="23" t="s">
        <v>48</v>
      </c>
      <c r="C20" s="24">
        <f>D20*12</f>
        <v>3613730.76</v>
      </c>
      <c r="D20" s="24">
        <f>SUM(D18:D19)</f>
        <v>301144.23</v>
      </c>
      <c r="E20" s="19"/>
      <c r="F20" s="67"/>
      <c r="G20" s="67"/>
      <c r="H20" s="67"/>
      <c r="I20" s="67"/>
      <c r="J20" s="68"/>
      <c r="K20" s="25"/>
      <c r="L20" s="25"/>
    </row>
    <row r="21" spans="1:12" x14ac:dyDescent="0.2">
      <c r="A21" s="32"/>
      <c r="B21" s="2"/>
      <c r="C21" s="2"/>
      <c r="D21" s="3"/>
      <c r="E21" s="11"/>
      <c r="F21" s="49"/>
      <c r="G21" s="70"/>
      <c r="H21" s="70"/>
      <c r="I21" s="70"/>
      <c r="J21" s="70"/>
      <c r="K21" s="71"/>
      <c r="L21" s="72"/>
    </row>
    <row r="22" spans="1:12" s="35" customFormat="1" ht="15" customHeight="1" x14ac:dyDescent="0.25">
      <c r="A22" s="97" t="s">
        <v>0</v>
      </c>
      <c r="B22" s="97" t="s">
        <v>1</v>
      </c>
      <c r="C22" s="98" t="s">
        <v>2</v>
      </c>
      <c r="D22" s="97" t="s">
        <v>3</v>
      </c>
      <c r="E22" s="92" t="s">
        <v>34</v>
      </c>
      <c r="F22" s="81"/>
      <c r="G22" s="93"/>
      <c r="H22" s="93"/>
      <c r="I22" s="76"/>
      <c r="J22" s="76"/>
      <c r="K22" s="73"/>
      <c r="L22" s="73"/>
    </row>
    <row r="23" spans="1:12" s="35" customFormat="1" ht="15" customHeight="1" x14ac:dyDescent="0.25">
      <c r="A23" s="97"/>
      <c r="B23" s="97"/>
      <c r="C23" s="99"/>
      <c r="D23" s="97"/>
      <c r="E23" s="92"/>
      <c r="F23" s="81"/>
      <c r="G23" s="93"/>
      <c r="H23" s="93"/>
      <c r="I23" s="76"/>
      <c r="J23" s="76"/>
      <c r="K23" s="73"/>
      <c r="L23" s="73"/>
    </row>
    <row r="24" spans="1:12" s="35" customFormat="1" ht="33" customHeight="1" x14ac:dyDescent="0.25">
      <c r="A24" s="97"/>
      <c r="B24" s="97"/>
      <c r="C24" s="100"/>
      <c r="D24" s="97"/>
      <c r="E24" s="92"/>
      <c r="F24" s="81"/>
      <c r="G24" s="93"/>
      <c r="H24" s="93"/>
      <c r="I24" s="76"/>
      <c r="J24" s="76"/>
      <c r="K24" s="73"/>
      <c r="L24" s="73"/>
    </row>
    <row r="25" spans="1:12" ht="32.25" customHeight="1" x14ac:dyDescent="0.2">
      <c r="A25" s="33">
        <v>1</v>
      </c>
      <c r="B25" s="4" t="s">
        <v>53</v>
      </c>
      <c r="C25" s="5">
        <f>SUM(C26:C30)</f>
        <v>637820.04</v>
      </c>
      <c r="D25" s="43">
        <f>SUM(D26:D30)</f>
        <v>53151.67</v>
      </c>
      <c r="E25" s="12">
        <f>SUM(E26:E30)</f>
        <v>4.7657734073716096</v>
      </c>
      <c r="F25" s="49"/>
      <c r="G25" s="50"/>
      <c r="H25" s="62"/>
      <c r="I25" s="62"/>
      <c r="J25" s="62"/>
      <c r="K25" s="25"/>
      <c r="L25" s="25"/>
    </row>
    <row r="26" spans="1:12" ht="36" customHeight="1" x14ac:dyDescent="0.2">
      <c r="A26" s="78" t="s">
        <v>12</v>
      </c>
      <c r="B26" s="6" t="s">
        <v>72</v>
      </c>
      <c r="C26" s="7">
        <v>108000</v>
      </c>
      <c r="D26" s="44">
        <v>9000</v>
      </c>
      <c r="E26" s="13">
        <f>D26/D11</f>
        <v>0.80697296371580574</v>
      </c>
      <c r="F26" s="49"/>
      <c r="G26" s="60"/>
      <c r="H26" s="63"/>
      <c r="I26" s="63"/>
      <c r="J26" s="63"/>
      <c r="K26" s="25"/>
      <c r="L26" s="25"/>
    </row>
    <row r="27" spans="1:12" ht="28.5" customHeight="1" x14ac:dyDescent="0.2">
      <c r="A27" s="78" t="s">
        <v>13</v>
      </c>
      <c r="B27" s="6" t="s">
        <v>4</v>
      </c>
      <c r="C27" s="7">
        <v>145200</v>
      </c>
      <c r="D27" s="44">
        <v>12100</v>
      </c>
      <c r="E27" s="13">
        <f>D27/D11</f>
        <v>1.0849303178845833</v>
      </c>
      <c r="F27" s="49"/>
      <c r="G27" s="60"/>
      <c r="H27" s="63"/>
      <c r="I27" s="63"/>
      <c r="J27" s="63"/>
      <c r="K27" s="25"/>
      <c r="L27" s="25"/>
    </row>
    <row r="28" spans="1:12" ht="38.25" customHeight="1" x14ac:dyDescent="0.2">
      <c r="A28" s="78" t="s">
        <v>14</v>
      </c>
      <c r="B28" s="6" t="s">
        <v>50</v>
      </c>
      <c r="C28" s="7">
        <v>35000.04</v>
      </c>
      <c r="D28" s="44">
        <v>2916.67</v>
      </c>
      <c r="E28" s="13">
        <f>D28/D11</f>
        <v>0.26151931489788655</v>
      </c>
      <c r="F28" s="49"/>
      <c r="G28" s="60"/>
      <c r="H28" s="63"/>
      <c r="I28" s="63"/>
      <c r="J28" s="63"/>
      <c r="K28" s="25"/>
      <c r="L28" s="25"/>
    </row>
    <row r="29" spans="1:12" ht="32.25" customHeight="1" x14ac:dyDescent="0.2">
      <c r="A29" s="78" t="s">
        <v>52</v>
      </c>
      <c r="B29" s="6" t="s">
        <v>57</v>
      </c>
      <c r="C29" s="7">
        <v>187020</v>
      </c>
      <c r="D29" s="44">
        <v>15585</v>
      </c>
      <c r="E29" s="13">
        <f>D29/D11</f>
        <v>1.3974081821678703</v>
      </c>
      <c r="F29" s="49"/>
      <c r="G29" s="60"/>
      <c r="H29" s="63"/>
      <c r="I29" s="63"/>
      <c r="J29" s="63"/>
      <c r="K29" s="25"/>
      <c r="L29" s="25"/>
    </row>
    <row r="30" spans="1:12" ht="53.25" customHeight="1" x14ac:dyDescent="0.2">
      <c r="A30" s="78" t="s">
        <v>56</v>
      </c>
      <c r="B30" s="6" t="s">
        <v>51</v>
      </c>
      <c r="C30" s="7">
        <v>162600</v>
      </c>
      <c r="D30" s="44">
        <v>13550</v>
      </c>
      <c r="E30" s="13">
        <f>D30/D11</f>
        <v>1.214942628705463</v>
      </c>
      <c r="F30" s="49"/>
      <c r="G30" s="60"/>
      <c r="H30" s="63"/>
      <c r="I30" s="63"/>
      <c r="J30" s="63"/>
      <c r="K30" s="25"/>
      <c r="L30" s="25"/>
    </row>
    <row r="31" spans="1:12" ht="31.5" customHeight="1" x14ac:dyDescent="0.2">
      <c r="A31" s="79">
        <v>2</v>
      </c>
      <c r="B31" s="4" t="s">
        <v>54</v>
      </c>
      <c r="C31" s="5">
        <f>SUM(C32:C36)</f>
        <v>240126.48</v>
      </c>
      <c r="D31" s="43">
        <f>SUM(D32:D36)</f>
        <v>20010.54</v>
      </c>
      <c r="E31" s="14">
        <f>D31/D11</f>
        <v>1.7942183077059644</v>
      </c>
      <c r="F31" s="49"/>
      <c r="G31" s="50"/>
      <c r="H31" s="62"/>
      <c r="I31" s="62"/>
      <c r="J31" s="62"/>
      <c r="K31" s="25"/>
      <c r="L31" s="25"/>
    </row>
    <row r="32" spans="1:12" ht="36.75" customHeight="1" x14ac:dyDescent="0.2">
      <c r="A32" s="78" t="s">
        <v>15</v>
      </c>
      <c r="B32" s="6" t="s">
        <v>6</v>
      </c>
      <c r="C32" s="7">
        <v>195726.48</v>
      </c>
      <c r="D32" s="44">
        <v>16310.54</v>
      </c>
      <c r="E32" s="13">
        <f>D32/D11</f>
        <v>1.4624627559561332</v>
      </c>
      <c r="F32" s="49"/>
      <c r="G32" s="60"/>
      <c r="H32" s="63"/>
      <c r="I32" s="63"/>
      <c r="J32" s="63"/>
      <c r="K32" s="25"/>
      <c r="L32" s="25"/>
    </row>
    <row r="33" spans="1:12" ht="36.75" customHeight="1" x14ac:dyDescent="0.2">
      <c r="A33" s="78" t="s">
        <v>73</v>
      </c>
      <c r="B33" s="6" t="s">
        <v>74</v>
      </c>
      <c r="C33" s="7">
        <v>12000</v>
      </c>
      <c r="D33" s="44">
        <f>C33/12</f>
        <v>1000</v>
      </c>
      <c r="E33" s="13">
        <f>D33/D11</f>
        <v>8.9663662635089528E-2</v>
      </c>
      <c r="F33" s="49"/>
      <c r="G33" s="60"/>
      <c r="H33" s="63"/>
      <c r="I33" s="63"/>
      <c r="J33" s="63"/>
      <c r="K33" s="25"/>
      <c r="L33" s="25"/>
    </row>
    <row r="34" spans="1:12" ht="90" customHeight="1" x14ac:dyDescent="0.2">
      <c r="A34" s="78" t="s">
        <v>75</v>
      </c>
      <c r="B34" s="6" t="s">
        <v>76</v>
      </c>
      <c r="C34" s="7">
        <v>12000</v>
      </c>
      <c r="D34" s="44">
        <v>1000</v>
      </c>
      <c r="E34" s="13">
        <f>D34/D11</f>
        <v>8.9663662635089528E-2</v>
      </c>
      <c r="F34" s="49"/>
      <c r="G34" s="60"/>
      <c r="H34" s="63"/>
      <c r="I34" s="63"/>
      <c r="J34" s="63"/>
      <c r="K34" s="25"/>
      <c r="L34" s="25"/>
    </row>
    <row r="35" spans="1:12" ht="42.75" customHeight="1" x14ac:dyDescent="0.2">
      <c r="A35" s="78" t="s">
        <v>77</v>
      </c>
      <c r="B35" s="6" t="s">
        <v>40</v>
      </c>
      <c r="C35" s="7">
        <v>14400</v>
      </c>
      <c r="D35" s="44">
        <v>1200</v>
      </c>
      <c r="E35" s="13">
        <f>D35/D11</f>
        <v>0.10759639516210742</v>
      </c>
      <c r="F35" s="49"/>
      <c r="G35" s="60"/>
      <c r="H35" s="63"/>
      <c r="I35" s="63"/>
      <c r="J35" s="63"/>
      <c r="K35" s="25"/>
      <c r="L35" s="25"/>
    </row>
    <row r="36" spans="1:12" ht="32.25" customHeight="1" x14ac:dyDescent="0.2">
      <c r="A36" s="78" t="s">
        <v>78</v>
      </c>
      <c r="B36" s="6" t="s">
        <v>58</v>
      </c>
      <c r="C36" s="7">
        <f>PRODUCT(D36,12)</f>
        <v>6000</v>
      </c>
      <c r="D36" s="44">
        <v>500</v>
      </c>
      <c r="E36" s="13">
        <f>D36/D11</f>
        <v>4.4831831317544764E-2</v>
      </c>
      <c r="F36" s="49"/>
      <c r="G36" s="60"/>
      <c r="H36" s="63"/>
      <c r="I36" s="63"/>
      <c r="J36" s="63"/>
      <c r="K36" s="25"/>
      <c r="L36" s="25"/>
    </row>
    <row r="37" spans="1:12" ht="32.25" customHeight="1" x14ac:dyDescent="0.2">
      <c r="A37" s="33" t="s">
        <v>16</v>
      </c>
      <c r="B37" s="4" t="s">
        <v>33</v>
      </c>
      <c r="C37" s="5">
        <f>D37*12</f>
        <v>1996564.2000000002</v>
      </c>
      <c r="D37" s="43">
        <f>D38+D39+D40+D41</f>
        <v>166380.35</v>
      </c>
      <c r="E37" s="14">
        <f>D37/D11</f>
        <v>14.918271571508118</v>
      </c>
      <c r="F37" s="49"/>
      <c r="G37" s="50"/>
      <c r="H37" s="62"/>
      <c r="I37" s="62"/>
      <c r="J37" s="62"/>
      <c r="K37" s="25"/>
      <c r="L37" s="25"/>
    </row>
    <row r="38" spans="1:12" ht="27.75" customHeight="1" x14ac:dyDescent="0.2">
      <c r="A38" s="78" t="s">
        <v>17</v>
      </c>
      <c r="B38" s="6" t="s">
        <v>7</v>
      </c>
      <c r="C38" s="7">
        <f>D38*12</f>
        <v>1373332.2000000002</v>
      </c>
      <c r="D38" s="44">
        <v>114444.35</v>
      </c>
      <c r="E38" s="13">
        <f>D38/D11</f>
        <v>10.261499588892109</v>
      </c>
      <c r="F38" s="49"/>
      <c r="G38" s="60"/>
      <c r="H38" s="63"/>
      <c r="I38" s="63"/>
      <c r="J38" s="63"/>
      <c r="K38" s="25"/>
      <c r="L38" s="25"/>
    </row>
    <row r="39" spans="1:12" ht="36.75" customHeight="1" x14ac:dyDescent="0.2">
      <c r="A39" s="78" t="s">
        <v>18</v>
      </c>
      <c r="B39" s="6" t="s">
        <v>8</v>
      </c>
      <c r="C39" s="7">
        <f t="shared" ref="C39" si="0">D39*12</f>
        <v>97032</v>
      </c>
      <c r="D39" s="44">
        <v>8086</v>
      </c>
      <c r="E39" s="13">
        <f>D39/D11</f>
        <v>0.72502037606733394</v>
      </c>
      <c r="F39" s="49"/>
      <c r="G39" s="60"/>
      <c r="H39" s="63"/>
      <c r="I39" s="63"/>
      <c r="J39" s="63"/>
      <c r="K39" s="25"/>
      <c r="L39" s="25"/>
    </row>
    <row r="40" spans="1:12" ht="39" customHeight="1" x14ac:dyDescent="0.2">
      <c r="A40" s="78" t="s">
        <v>19</v>
      </c>
      <c r="B40" s="6" t="s">
        <v>46</v>
      </c>
      <c r="C40" s="7">
        <v>64800</v>
      </c>
      <c r="D40" s="44">
        <v>5400</v>
      </c>
      <c r="E40" s="13">
        <f>D40/D11</f>
        <v>0.48418377822948344</v>
      </c>
      <c r="F40" s="49"/>
      <c r="G40" s="60"/>
      <c r="H40" s="63"/>
      <c r="I40" s="63"/>
      <c r="J40" s="63"/>
      <c r="K40" s="25"/>
      <c r="L40" s="25"/>
    </row>
    <row r="41" spans="1:12" ht="36.75" customHeight="1" x14ac:dyDescent="0.2">
      <c r="A41" s="78" t="s">
        <v>47</v>
      </c>
      <c r="B41" s="6" t="s">
        <v>79</v>
      </c>
      <c r="C41" s="7">
        <v>461400</v>
      </c>
      <c r="D41" s="44">
        <v>38450</v>
      </c>
      <c r="E41" s="13">
        <f>D41/D11</f>
        <v>3.4475678283191922</v>
      </c>
      <c r="F41" s="49"/>
      <c r="G41" s="60"/>
      <c r="H41" s="63"/>
      <c r="I41" s="63"/>
      <c r="J41" s="63"/>
      <c r="K41" s="25"/>
      <c r="L41" s="25"/>
    </row>
    <row r="42" spans="1:12" ht="33.75" customHeight="1" x14ac:dyDescent="0.2">
      <c r="A42" s="33" t="s">
        <v>20</v>
      </c>
      <c r="B42" s="4" t="s">
        <v>31</v>
      </c>
      <c r="C42" s="5">
        <f>SUM(C43:C47)</f>
        <v>739220.04</v>
      </c>
      <c r="D42" s="43">
        <f>SUM(D43:D47)</f>
        <v>61601.67</v>
      </c>
      <c r="E42" s="14">
        <f>D42/D11</f>
        <v>5.523431356638115</v>
      </c>
      <c r="F42" s="50"/>
      <c r="G42" s="50"/>
      <c r="H42" s="62"/>
      <c r="I42" s="62"/>
      <c r="J42" s="62"/>
      <c r="K42" s="25"/>
      <c r="L42" s="25"/>
    </row>
    <row r="43" spans="1:12" ht="26.25" customHeight="1" x14ac:dyDescent="0.2">
      <c r="A43" s="78" t="s">
        <v>21</v>
      </c>
      <c r="B43" s="6" t="s">
        <v>9</v>
      </c>
      <c r="C43" s="7">
        <v>27200.04</v>
      </c>
      <c r="D43" s="44">
        <f>C43/12</f>
        <v>2266.67</v>
      </c>
      <c r="E43" s="13">
        <f>D43/D11</f>
        <v>0.20323793418507838</v>
      </c>
      <c r="F43" s="49"/>
      <c r="G43" s="60"/>
      <c r="H43" s="63"/>
      <c r="I43" s="63"/>
      <c r="J43" s="63"/>
      <c r="K43" s="25"/>
      <c r="L43" s="25"/>
    </row>
    <row r="44" spans="1:12" ht="30.75" customHeight="1" x14ac:dyDescent="0.2">
      <c r="A44" s="78" t="s">
        <v>22</v>
      </c>
      <c r="B44" s="6" t="s">
        <v>10</v>
      </c>
      <c r="C44" s="7">
        <v>160008</v>
      </c>
      <c r="D44" s="44">
        <v>13334</v>
      </c>
      <c r="E44" s="13">
        <f>D44/D11</f>
        <v>1.1955752775762838</v>
      </c>
      <c r="F44" s="49"/>
      <c r="G44" s="60"/>
      <c r="H44" s="63"/>
      <c r="I44" s="63"/>
      <c r="J44" s="63"/>
      <c r="K44" s="25"/>
      <c r="L44" s="25"/>
    </row>
    <row r="45" spans="1:12" ht="38.25" customHeight="1" x14ac:dyDescent="0.2">
      <c r="A45" s="78" t="s">
        <v>23</v>
      </c>
      <c r="B45" s="6" t="s">
        <v>80</v>
      </c>
      <c r="C45" s="7">
        <f>D45*12</f>
        <v>300000</v>
      </c>
      <c r="D45" s="44">
        <v>25000</v>
      </c>
      <c r="E45" s="13">
        <f>D45/D11</f>
        <v>2.2415915658772381</v>
      </c>
      <c r="F45" s="49"/>
      <c r="G45" s="60"/>
      <c r="H45" s="63"/>
      <c r="I45" s="63"/>
      <c r="J45" s="63"/>
      <c r="K45" s="25"/>
      <c r="L45" s="25"/>
    </row>
    <row r="46" spans="1:12" ht="83.25" customHeight="1" x14ac:dyDescent="0.2">
      <c r="A46" s="78" t="s">
        <v>24</v>
      </c>
      <c r="B46" s="6" t="s">
        <v>49</v>
      </c>
      <c r="C46" s="7">
        <v>107520</v>
      </c>
      <c r="D46" s="44">
        <v>8960</v>
      </c>
      <c r="E46" s="13">
        <f>D46/D11</f>
        <v>0.80338641721040216</v>
      </c>
      <c r="F46" s="49"/>
      <c r="G46" s="60"/>
      <c r="H46" s="63"/>
      <c r="I46" s="63"/>
      <c r="J46" s="63"/>
      <c r="K46" s="25"/>
      <c r="L46" s="25"/>
    </row>
    <row r="47" spans="1:12" ht="45.75" customHeight="1" x14ac:dyDescent="0.2">
      <c r="A47" s="78" t="s">
        <v>25</v>
      </c>
      <c r="B47" s="6" t="s">
        <v>11</v>
      </c>
      <c r="C47" s="7">
        <v>144492</v>
      </c>
      <c r="D47" s="44">
        <v>12041</v>
      </c>
      <c r="E47" s="13">
        <f>D47/D11</f>
        <v>1.0796401617891129</v>
      </c>
      <c r="F47" s="49"/>
      <c r="G47" s="60"/>
      <c r="H47" s="63"/>
      <c r="I47" s="63"/>
      <c r="J47" s="63"/>
      <c r="K47" s="25"/>
      <c r="L47" s="25"/>
    </row>
    <row r="48" spans="1:12" ht="24.75" customHeight="1" x14ac:dyDescent="0.2">
      <c r="A48" s="33"/>
      <c r="B48" s="4" t="s">
        <v>32</v>
      </c>
      <c r="C48" s="5">
        <f>SUM(C25,C31,C37,C42)</f>
        <v>3613730.7600000002</v>
      </c>
      <c r="D48" s="43">
        <f>SUM(D25,D31,D37,D42)</f>
        <v>301144.23</v>
      </c>
      <c r="E48" s="14">
        <f>E42+E37+E31+E25</f>
        <v>27.001694643223807</v>
      </c>
      <c r="F48" s="49"/>
      <c r="G48" s="50"/>
      <c r="H48" s="62"/>
      <c r="I48" s="62"/>
      <c r="J48" s="62"/>
      <c r="K48" s="25"/>
      <c r="L48" s="25"/>
    </row>
    <row r="49" spans="1:12" s="25" customFormat="1" ht="23.25" customHeight="1" x14ac:dyDescent="0.2">
      <c r="A49" s="34"/>
      <c r="B49" s="16"/>
      <c r="C49" s="9"/>
      <c r="D49" s="9"/>
      <c r="E49" s="17"/>
      <c r="F49" s="49"/>
      <c r="G49" s="60"/>
      <c r="H49" s="49"/>
      <c r="I49" s="49"/>
      <c r="J49" s="49"/>
      <c r="K49" s="49"/>
      <c r="L49" s="49"/>
    </row>
    <row r="50" spans="1:12" s="26" customFormat="1" ht="55.5" customHeight="1" x14ac:dyDescent="0.25">
      <c r="A50" s="80"/>
      <c r="B50" s="89" t="s">
        <v>41</v>
      </c>
      <c r="C50" s="89"/>
      <c r="D50" s="89"/>
      <c r="E50" s="27">
        <v>27</v>
      </c>
      <c r="F50" s="51"/>
      <c r="G50" s="60"/>
      <c r="H50" s="51"/>
      <c r="I50" s="51"/>
      <c r="J50" s="51"/>
      <c r="K50" s="51"/>
      <c r="L50" s="51"/>
    </row>
    <row r="51" spans="1:12" s="26" customFormat="1" ht="34.5" customHeight="1" x14ac:dyDescent="0.2">
      <c r="A51" s="34"/>
      <c r="B51" s="16"/>
      <c r="C51" s="9"/>
      <c r="D51" s="9"/>
      <c r="E51" s="17"/>
      <c r="F51" s="52"/>
      <c r="G51" s="61"/>
      <c r="H51" s="51"/>
      <c r="I51" s="51"/>
      <c r="J51" s="51"/>
      <c r="K51" s="51"/>
    </row>
    <row r="52" spans="1:12" ht="15.75" x14ac:dyDescent="0.2">
      <c r="A52" s="37"/>
      <c r="B52" s="40" t="s">
        <v>59</v>
      </c>
      <c r="C52" s="38"/>
      <c r="D52" s="38"/>
      <c r="E52" s="39"/>
      <c r="F52" s="53"/>
      <c r="G52" s="60"/>
      <c r="L52" s="74"/>
    </row>
    <row r="53" spans="1:12" x14ac:dyDescent="0.2">
      <c r="A53" s="37"/>
      <c r="B53" s="38"/>
      <c r="C53" s="38" t="s">
        <v>65</v>
      </c>
      <c r="D53" s="38">
        <v>165</v>
      </c>
      <c r="E53" s="39"/>
      <c r="F53" s="53"/>
      <c r="G53" s="60"/>
      <c r="L53" s="74"/>
    </row>
    <row r="54" spans="1:12" ht="15.75" x14ac:dyDescent="0.25">
      <c r="A54" s="45">
        <v>1</v>
      </c>
      <c r="B54" s="40" t="s">
        <v>60</v>
      </c>
      <c r="C54" s="40" t="s">
        <v>61</v>
      </c>
      <c r="D54" s="40">
        <v>60000</v>
      </c>
      <c r="E54" s="42"/>
      <c r="F54" s="54">
        <v>720000</v>
      </c>
      <c r="G54" s="60"/>
      <c r="L54" s="74"/>
    </row>
    <row r="55" spans="1:12" ht="15.75" x14ac:dyDescent="0.25">
      <c r="A55" s="45"/>
      <c r="B55" s="40" t="s">
        <v>62</v>
      </c>
      <c r="C55" s="40" t="s">
        <v>66</v>
      </c>
      <c r="D55" s="40"/>
      <c r="E55" s="41">
        <f>D54/D53</f>
        <v>363.63636363636363</v>
      </c>
      <c r="F55" s="54">
        <v>0</v>
      </c>
      <c r="G55" s="60"/>
      <c r="L55" s="74"/>
    </row>
    <row r="56" spans="1:12" ht="15.75" x14ac:dyDescent="0.25">
      <c r="A56" s="45">
        <v>2</v>
      </c>
      <c r="B56" s="40" t="s">
        <v>64</v>
      </c>
      <c r="C56" s="40" t="s">
        <v>63</v>
      </c>
      <c r="D56" s="40">
        <v>0</v>
      </c>
      <c r="E56" s="42"/>
      <c r="F56" s="54">
        <v>0</v>
      </c>
      <c r="G56" s="60"/>
      <c r="L56" s="74"/>
    </row>
    <row r="57" spans="1:12" ht="15.75" hidden="1" x14ac:dyDescent="0.25">
      <c r="A57" s="45">
        <v>3</v>
      </c>
      <c r="B57" s="46" t="s">
        <v>5</v>
      </c>
      <c r="C57" s="40" t="s">
        <v>63</v>
      </c>
      <c r="D57" s="40">
        <v>15000</v>
      </c>
      <c r="E57" s="41">
        <f>D57/D11</f>
        <v>1.3449549395263429</v>
      </c>
      <c r="F57" s="54">
        <f>D57*12</f>
        <v>180000</v>
      </c>
      <c r="G57" s="59">
        <f>SUM(G25,G31,G37,G51)</f>
        <v>0</v>
      </c>
      <c r="H57" s="56"/>
      <c r="I57" s="56"/>
      <c r="J57" s="56"/>
      <c r="K57" s="47" t="s">
        <v>69</v>
      </c>
    </row>
    <row r="58" spans="1:12" x14ac:dyDescent="0.2">
      <c r="F58" s="55"/>
    </row>
    <row r="60" spans="1:12" ht="15.75" x14ac:dyDescent="0.2">
      <c r="A60" s="82"/>
      <c r="B60" s="84"/>
      <c r="C60" s="85"/>
    </row>
    <row r="61" spans="1:12" x14ac:dyDescent="0.2">
      <c r="A61" s="82"/>
      <c r="B61" s="86"/>
      <c r="C61" s="87"/>
    </row>
    <row r="62" spans="1:12" x14ac:dyDescent="0.2">
      <c r="A62" s="82"/>
      <c r="B62" s="86"/>
      <c r="C62" s="87"/>
    </row>
    <row r="63" spans="1:12" x14ac:dyDescent="0.2">
      <c r="A63" s="82"/>
      <c r="B63" s="86"/>
      <c r="C63" s="87"/>
    </row>
    <row r="64" spans="1:12" x14ac:dyDescent="0.2">
      <c r="A64" s="82"/>
      <c r="B64" s="86"/>
      <c r="C64" s="87"/>
    </row>
    <row r="65" spans="1:3" ht="15.75" x14ac:dyDescent="0.2">
      <c r="A65" s="82"/>
      <c r="B65" s="88"/>
      <c r="C65" s="85"/>
    </row>
    <row r="66" spans="1:3" x14ac:dyDescent="0.2">
      <c r="A66" s="82"/>
      <c r="B66" s="86"/>
      <c r="C66" s="87"/>
    </row>
    <row r="67" spans="1:3" x14ac:dyDescent="0.2">
      <c r="A67" s="82"/>
      <c r="B67" s="86"/>
      <c r="C67" s="87"/>
    </row>
    <row r="68" spans="1:3" x14ac:dyDescent="0.2">
      <c r="A68" s="82"/>
      <c r="B68" s="86"/>
      <c r="C68" s="87"/>
    </row>
    <row r="69" spans="1:3" ht="15.75" x14ac:dyDescent="0.2">
      <c r="A69" s="82"/>
      <c r="B69" s="88"/>
      <c r="C69" s="85"/>
    </row>
    <row r="70" spans="1:3" ht="15.75" x14ac:dyDescent="0.2">
      <c r="A70" s="82"/>
      <c r="B70" s="88"/>
      <c r="C70" s="85"/>
    </row>
    <row r="71" spans="1:3" x14ac:dyDescent="0.2">
      <c r="A71" s="82"/>
      <c r="B71" s="86"/>
      <c r="C71" s="87"/>
    </row>
    <row r="72" spans="1:3" x14ac:dyDescent="0.2">
      <c r="A72" s="82"/>
      <c r="B72" s="86"/>
      <c r="C72" s="87"/>
    </row>
    <row r="73" spans="1:3" x14ac:dyDescent="0.2">
      <c r="A73" s="82"/>
      <c r="B73" s="86"/>
      <c r="C73" s="87"/>
    </row>
    <row r="74" spans="1:3" x14ac:dyDescent="0.2">
      <c r="A74" s="82"/>
      <c r="B74" s="86"/>
      <c r="C74" s="87"/>
    </row>
    <row r="75" spans="1:3" ht="15.75" x14ac:dyDescent="0.2">
      <c r="A75" s="82"/>
      <c r="B75" s="88"/>
      <c r="C75" s="85"/>
    </row>
    <row r="76" spans="1:3" x14ac:dyDescent="0.2">
      <c r="A76" s="82"/>
      <c r="B76" s="86"/>
      <c r="C76" s="87"/>
    </row>
    <row r="77" spans="1:3" ht="15.75" x14ac:dyDescent="0.2">
      <c r="A77" s="82"/>
      <c r="B77" s="88"/>
      <c r="C77" s="85"/>
    </row>
    <row r="78" spans="1:3" x14ac:dyDescent="0.2">
      <c r="A78" s="82"/>
      <c r="B78" s="83"/>
      <c r="C78" s="83"/>
    </row>
  </sheetData>
  <mergeCells count="23">
    <mergeCell ref="G22:G24"/>
    <mergeCell ref="G15:L15"/>
    <mergeCell ref="H22:H24"/>
    <mergeCell ref="B11:C11"/>
    <mergeCell ref="A5:E5"/>
    <mergeCell ref="A6:E6"/>
    <mergeCell ref="A7:E7"/>
    <mergeCell ref="A8:E8"/>
    <mergeCell ref="A9:E9"/>
    <mergeCell ref="B12:C12"/>
    <mergeCell ref="B13:C13"/>
    <mergeCell ref="A22:A24"/>
    <mergeCell ref="B22:B24"/>
    <mergeCell ref="C22:C24"/>
    <mergeCell ref="D22:D24"/>
    <mergeCell ref="B50:D50"/>
    <mergeCell ref="A1:B1"/>
    <mergeCell ref="C1:E1"/>
    <mergeCell ref="A2:B2"/>
    <mergeCell ref="C2:E2"/>
    <mergeCell ref="A3:B3"/>
    <mergeCell ref="C3:E3"/>
    <mergeCell ref="E22:E24"/>
  </mergeCells>
  <phoneticPr fontId="0" type="noConversion"/>
  <pageMargins left="0.78740157480314965" right="0" top="0" bottom="0" header="0.31496062992125984" footer="0.31496062992125984"/>
  <pageSetup paperSize="9" scale="38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</cp:lastModifiedBy>
  <cp:lastPrinted>2021-06-01T04:23:19Z</cp:lastPrinted>
  <dcterms:created xsi:type="dcterms:W3CDTF">2017-05-06T14:21:41Z</dcterms:created>
  <dcterms:modified xsi:type="dcterms:W3CDTF">2021-06-01T14:44:11Z</dcterms:modified>
</cp:coreProperties>
</file>